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030" windowHeight="4035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<sst xmlns="http://schemas.openxmlformats.org/spreadsheetml/2006/main" count="74" uniqueCount="46">
  <si>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Rumo</t>
  </si>
  <si>
    <t>Comprimento</t>
  </si>
  <si>
    <t>Co-seno</t>
  </si>
  <si>
    <t>Seno</t>
  </si>
  <si>
    <t>E</t>
  </si>
  <si>
    <t>W</t>
  </si>
  <si>
    <t>N</t>
  </si>
  <si>
    <t>S</t>
  </si>
  <si>
    <t>Direcao</t>
  </si>
  <si>
    <t>Coordenadas Parciais</t>
  </si>
  <si>
    <t>Coordenadas Parciais Corrigidas</t>
  </si>
  <si>
    <t>graus</t>
  </si>
  <si>
    <t>minutos</t>
  </si>
  <si>
    <t>Coordenadas</t>
  </si>
  <si>
    <t>x</t>
  </si>
  <si>
    <t>y</t>
  </si>
  <si>
    <t>Azimute</t>
  </si>
  <si>
    <t>E(+)</t>
  </si>
  <si>
    <t>W(-)</t>
  </si>
  <si>
    <t>N(+)</t>
  </si>
  <si>
    <t>S(-)</t>
  </si>
  <si>
    <t>Coordenadas Totais</t>
  </si>
  <si>
    <t>Mais a oeste</t>
  </si>
  <si>
    <t>DDMn-1</t>
  </si>
  <si>
    <t>long.pn-1</t>
  </si>
  <si>
    <t>long.pn</t>
  </si>
  <si>
    <t>DDMn</t>
  </si>
  <si>
    <t>AREA=</t>
  </si>
  <si>
    <t>m2</t>
  </si>
  <si>
    <t>Duplas Distancias Meridianas</t>
  </si>
  <si>
    <t>Produtos</t>
  </si>
  <si>
    <t>Norte</t>
  </si>
  <si>
    <t>Sul</t>
  </si>
  <si>
    <t>Perimetro=</t>
  </si>
  <si>
    <t/>
  </si>
  <si>
    <t>m</t>
  </si>
  <si>
    <t>DH (m)</t>
  </si>
  <si>
    <t>Alin.</t>
  </si>
  <si>
    <t>MP – 1</t>
  </si>
  <si>
    <t>1 – 2</t>
  </si>
  <si>
    <t>2 – 3</t>
  </si>
  <si>
    <t>3 – 4</t>
  </si>
  <si>
    <t>4 – 5</t>
  </si>
  <si>
    <t>6 – 7</t>
  </si>
  <si>
    <t>7 – MP</t>
  </si>
  <si>
    <t>5 - 6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</si>
</sst>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?/2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79" fontId="0" fillId="5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180" fontId="0" fillId="5" borderId="1" xfId="0" applyNumberFormat="1" applyFill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Vértices da Poligonal - Coordenadas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Sheet2!$A$2:$A$9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Sheet2!$B$2:$B$9</c:f>
              <c:numCache>
                <c:ptCount val="8"/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Ordenadas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919212"/>
        <c:crossesAt val="0"/>
        <c:auto val="1"/>
        <c:lblOffset val="100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Abcissas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view="pageBreakPreview" zoomScaleSheetLayoutView="100" workbookViewId="0" topLeftCell="A1">
      <selection activeCell="G3" sqref="G3:G10"/>
    </sheetView>
  </sheetViews>
  <sheetFormatPr defaultColWidth="9.140625" defaultRowHeight="12.75"/>
  <cols>
    <col min="1" max="1" width="7.7109375" style="1" customWidth="1"/>
    <col min="2" max="2" width="6.421875" style="1" customWidth="1"/>
    <col min="3" max="3" width="7.57421875" style="1" bestFit="1" customWidth="1"/>
    <col min="4" max="4" width="7.00390625" style="2" bestFit="1" customWidth="1"/>
    <col min="5" max="5" width="7.57421875" style="2" bestFit="1" customWidth="1"/>
    <col min="6" max="6" width="7.28125" style="2" bestFit="1" customWidth="1"/>
    <col min="7" max="7" width="12.00390625" style="2" bestFit="1" customWidth="1"/>
    <col min="8" max="9" width="9.140625" style="2" customWidth="1"/>
    <col min="10" max="10" width="10.421875" style="2" customWidth="1"/>
    <col min="11" max="23" width="9.140625" style="2" customWidth="1"/>
    <col min="24" max="24" width="12.00390625" style="0" bestFit="1" customWidth="1"/>
    <col min="25" max="26" width="9.140625" style="2" customWidth="1"/>
    <col min="27" max="28" width="10.140625" style="0" bestFit="1" customWidth="1"/>
  </cols>
  <sheetData>
    <row r="1" spans="1:36" ht="12.75">
      <c r="A1" s="12"/>
      <c r="B1" s="34" t="s">
        <v>16</v>
      </c>
      <c r="C1" s="35"/>
      <c r="D1" s="30" t="s">
        <v>0</v>
      </c>
      <c r="E1" s="32"/>
      <c r="F1" s="13" t="s">
        <v>8</v>
      </c>
      <c r="G1" s="13" t="s">
        <v>36</v>
      </c>
      <c r="H1" s="13" t="s">
        <v>3</v>
      </c>
      <c r="I1" s="13" t="s">
        <v>2</v>
      </c>
      <c r="J1" s="30" t="s">
        <v>9</v>
      </c>
      <c r="K1" s="31"/>
      <c r="L1" s="31"/>
      <c r="M1" s="31"/>
      <c r="N1" s="31"/>
      <c r="O1" s="31"/>
      <c r="P1" s="32"/>
      <c r="Q1" s="13"/>
      <c r="R1" s="30" t="s">
        <v>10</v>
      </c>
      <c r="S1" s="31"/>
      <c r="T1" s="31"/>
      <c r="U1" s="32"/>
      <c r="V1" s="30" t="s">
        <v>13</v>
      </c>
      <c r="W1" s="32"/>
      <c r="X1" s="13" t="s">
        <v>1</v>
      </c>
      <c r="Y1" s="30" t="s">
        <v>0</v>
      </c>
      <c r="Z1" s="32"/>
      <c r="AA1" s="30" t="s">
        <v>21</v>
      </c>
      <c r="AB1" s="32"/>
      <c r="AC1" s="30" t="s">
        <v>22</v>
      </c>
      <c r="AD1" s="32"/>
      <c r="AE1" s="30" t="s">
        <v>29</v>
      </c>
      <c r="AF1" s="31"/>
      <c r="AG1" s="31"/>
      <c r="AH1" s="32"/>
      <c r="AI1" s="30" t="s">
        <v>30</v>
      </c>
      <c r="AJ1" s="32"/>
    </row>
    <row r="2" spans="1:36" ht="13.5" thickBot="1">
      <c r="A2" s="12" t="s">
        <v>37</v>
      </c>
      <c r="B2" s="12" t="s">
        <v>11</v>
      </c>
      <c r="C2" s="12" t="s">
        <v>12</v>
      </c>
      <c r="D2" s="13" t="s">
        <v>11</v>
      </c>
      <c r="E2" s="13" t="s">
        <v>12</v>
      </c>
      <c r="F2" s="13"/>
      <c r="G2" s="13"/>
      <c r="H2" s="13" t="s">
        <v>0</v>
      </c>
      <c r="I2" s="13" t="s">
        <v>0</v>
      </c>
      <c r="J2" s="13" t="s">
        <v>4</v>
      </c>
      <c r="K2" s="13"/>
      <c r="L2" s="13" t="s">
        <v>5</v>
      </c>
      <c r="M2" s="13"/>
      <c r="N2" s="13" t="s">
        <v>6</v>
      </c>
      <c r="O2" s="13"/>
      <c r="P2" s="13" t="s">
        <v>7</v>
      </c>
      <c r="Q2" s="13"/>
      <c r="R2" s="13" t="s">
        <v>17</v>
      </c>
      <c r="S2" s="13" t="s">
        <v>18</v>
      </c>
      <c r="T2" s="13" t="s">
        <v>19</v>
      </c>
      <c r="U2" s="13" t="s">
        <v>20</v>
      </c>
      <c r="V2" s="13" t="s">
        <v>14</v>
      </c>
      <c r="W2" s="13" t="s">
        <v>15</v>
      </c>
      <c r="X2" s="14"/>
      <c r="Y2" s="13" t="s">
        <v>11</v>
      </c>
      <c r="Z2" s="13" t="s">
        <v>12</v>
      </c>
      <c r="AA2" s="13" t="s">
        <v>14</v>
      </c>
      <c r="AB2" s="13" t="s">
        <v>15</v>
      </c>
      <c r="AC2" s="13" t="s">
        <v>14</v>
      </c>
      <c r="AD2" s="13" t="s">
        <v>15</v>
      </c>
      <c r="AE2" s="13" t="s">
        <v>23</v>
      </c>
      <c r="AF2" s="13" t="s">
        <v>24</v>
      </c>
      <c r="AG2" s="13" t="s">
        <v>25</v>
      </c>
      <c r="AH2" s="13" t="s">
        <v>26</v>
      </c>
      <c r="AI2" s="13" t="s">
        <v>31</v>
      </c>
      <c r="AJ2" s="13" t="s">
        <v>32</v>
      </c>
    </row>
    <row r="3" spans="1:36" ht="26.25" customHeight="1" thickBot="1">
      <c r="A3" s="27" t="s">
        <v>38</v>
      </c>
      <c r="B3" s="16"/>
      <c r="C3" s="25"/>
      <c r="D3" s="18">
        <f>IF(B3="","",IF(B3&lt;90,B3,IF(AND(B3&lt;180,C3&gt;0),180-B3-1,IF(AND(B3&lt;180,C3=0),180-B3,IF(B3&lt;270,B3-180,IF(AND(B3&lt;360,C3&gt;0),360-B3-1,360-B3))))))</f>
      </c>
      <c r="E3" s="18">
        <f>IF(C3="","",IF(B3&lt;90,C3,IF(AND(B3&lt;180,C3&gt;0),60-C3,IF(B3&lt;270,C3,IF(AND(B3&lt;360,C3&gt;0),60-C3,C3)))))</f>
      </c>
      <c r="F3" s="18">
        <f>IF(AND(B3="",C3=""),"",IF(B3&lt;90,"NE",IF(AND(B3=90,C3=0),"E",IF(B3&lt;180,"SE",IF(AND(B3=180,C3=0),"S",IF(B3&lt;270,"SW",IF(AND(B3=270,C3=0),"W",IF(B3&lt;360,"NW"))))))))</f>
      </c>
      <c r="G3" s="27"/>
      <c r="H3" s="24">
        <f>IF(A3="","",IF(D3="","",IF(E3="","",IF(F3="","",IF(G3="","",SIN((D3+E3/60)*PI()/180))))))</f>
      </c>
      <c r="I3" s="24">
        <f>IF(A3="","",IF(D3="","",IF(E3="","",IF(F3="","",IF(G3="","",COS((D3+E3/60)*PI()/180))))))</f>
      </c>
      <c r="J3" s="19">
        <f>IF(F3="NE",G3*H3,IF(F3="SE",G3*H3,""))</f>
      </c>
      <c r="K3" s="19">
        <f aca="true" t="shared" si="0" ref="K3:K18">IF(J3="","",-$G3*($J$19-$L$19)/$G$19)</f>
      </c>
      <c r="L3" s="24">
        <f aca="true" t="shared" si="1" ref="L3:L10">IF(F3="NW",G3*H3,IF(F3="SW",G3*H3,""))</f>
      </c>
      <c r="M3" s="19">
        <f aca="true" t="shared" si="2" ref="M3:M18">IF(L3="","",$G3*($J$19-$L$19)/$G$19)</f>
      </c>
      <c r="N3" s="18">
        <f aca="true" t="shared" si="3" ref="N3:N10">IF(F3="NW",G3*I3,IF(F3="NE",G3*I3,""))</f>
      </c>
      <c r="O3" s="18">
        <f aca="true" t="shared" si="4" ref="O3:O18">IF(N3="","",-$G3*($N$19-$P$19)/$G$19)</f>
      </c>
      <c r="P3" s="19">
        <f aca="true" t="shared" si="5" ref="P3:P10">IF(F3="SW",G3*I3,IF(F3="SE",G3*I3,""))</f>
      </c>
      <c r="Q3" s="19">
        <f aca="true" t="shared" si="6" ref="Q3:Q18">IF(P3="","",$G3*($N$19-$P$19)/$G$19)</f>
      </c>
      <c r="R3" s="19">
        <f>IF(J3="","",J3+K3)</f>
      </c>
      <c r="S3" s="18">
        <f>IF(L3="","",L3+M3)</f>
      </c>
      <c r="T3" s="18">
        <f>IF(N3="","",N3+O3)</f>
      </c>
      <c r="U3" s="19">
        <f>IF(P3="","",P3+Q3)</f>
      </c>
      <c r="V3" s="19">
        <f>IF(R3="",S3,R3)</f>
      </c>
      <c r="W3" s="19">
        <f>IF(T3="",U3,T3)</f>
      </c>
      <c r="X3" s="19">
        <f>IF(V3="","",IF(W3="","",SQRT(V3^2+W3^2)))</f>
      </c>
      <c r="Y3" s="18">
        <f>IF(V3="","",IF(W3="","",INT(DEGREES(ATAN((V3)/(W3))))))</f>
      </c>
      <c r="Z3" s="18">
        <f>IF(V3="","",IF(W3="","",INT(MOD((DEGREES(ATAN((V3)/(W3)))),1)*60)))</f>
      </c>
      <c r="AA3" s="19" t="e">
        <f>IF(R3="",-S3,R3)</f>
        <v>#VALUE!</v>
      </c>
      <c r="AB3" s="19" t="e">
        <f>IF(T3="",-U3,T3)</f>
        <v>#VALUE!</v>
      </c>
      <c r="AC3" s="20" t="e">
        <f>IF(AA3="","",AA3-MIN(AA$3:AA$18))</f>
        <v>#VALUE!</v>
      </c>
      <c r="AD3" s="20" t="e">
        <f>IF(AB3="","",AB3-(INDEX(AA$1:AB$18,AB$19,2)))</f>
        <v>#VALUE!</v>
      </c>
      <c r="AE3" s="21"/>
      <c r="AF3" s="21"/>
      <c r="AG3" s="21">
        <f>IF(G3="","",IF(R3="",-S3,R3))</f>
      </c>
      <c r="AH3" s="21">
        <f>IF(G3="","",AE3+AF3+AG3)</f>
      </c>
      <c r="AI3" s="21">
        <f aca="true" t="shared" si="7" ref="AI3:AI18">IF(T3="","",AH3*T3)</f>
      </c>
      <c r="AJ3" s="21">
        <f aca="true" t="shared" si="8" ref="AJ3:AJ18">IF(U3="","",AH3*U3)</f>
      </c>
    </row>
    <row r="4" spans="1:36" ht="13.5" thickBot="1">
      <c r="A4" s="28" t="s">
        <v>39</v>
      </c>
      <c r="B4" s="16"/>
      <c r="C4" s="25"/>
      <c r="D4" s="18">
        <f aca="true" t="shared" si="9" ref="D4:D18">IF(B4="","",IF(B4&lt;90,B4,IF(AND(B4&lt;180,C4&gt;0),180-B4-1,IF(AND(B4&lt;180,C4=0),180-B4,IF(B4&lt;270,B4-180,IF(AND(B4&lt;360,C4&gt;0),360-B4-1,360-B4))))))</f>
      </c>
      <c r="E4" s="18">
        <f aca="true" t="shared" si="10" ref="E4:E18">IF(C4="","",IF(B4&lt;90,C4,IF(AND(B4&lt;180,C4&gt;0),60-C4,IF(B4&lt;270,C4,IF(AND(B4&lt;360,C4&gt;0),60-C4,C4)))))</f>
      </c>
      <c r="F4" s="18">
        <f aca="true" t="shared" si="11" ref="F4:F10">IF(AND(B4="",C4=""),"",IF(B4&lt;90,"NE",IF(AND(B4=90,C4=0),"E",IF(B4&lt;180,"SE",IF(AND(B4=180,C4=0),"S",IF(B4&lt;270,"SW",IF(AND(B4=270,C4=0),"W",IF(B4&lt;360,"NW"))))))))</f>
      </c>
      <c r="G4" s="28"/>
      <c r="H4" s="24">
        <f aca="true" t="shared" si="12" ref="H4:H18">IF(A4="","",IF(D4="","",IF(E4="","",IF(F4="","",IF(G4="","",SIN((D4+E4/60)*PI()/180))))))</f>
      </c>
      <c r="I4" s="24">
        <f>IF(A4="","",IF(D4="","",IF(E4="","",IF(F4="","",IF(G4="","",COS((D4+E4/60)*PI()/180))))))</f>
      </c>
      <c r="J4" s="19">
        <f>IF(F4="NE",G4*H4,IF(F4="SE",G4*H4,""))</f>
      </c>
      <c r="K4" s="19">
        <f t="shared" si="0"/>
      </c>
      <c r="L4" s="19">
        <f t="shared" si="1"/>
      </c>
      <c r="M4" s="19">
        <f t="shared" si="2"/>
      </c>
      <c r="N4" s="18">
        <f t="shared" si="3"/>
      </c>
      <c r="O4" s="18">
        <f t="shared" si="4"/>
      </c>
      <c r="P4" s="19">
        <f t="shared" si="5"/>
      </c>
      <c r="Q4" s="19">
        <f t="shared" si="6"/>
      </c>
      <c r="R4" s="19">
        <f aca="true" t="shared" si="13" ref="R4:R10">IF(J4="","",J4+K4)</f>
      </c>
      <c r="S4" s="18">
        <f aca="true" t="shared" si="14" ref="S4:S10">IF(L4="","",L4+M4)</f>
      </c>
      <c r="T4" s="18">
        <f aca="true" t="shared" si="15" ref="T4:T10">IF(N4="","",N4+O4)</f>
      </c>
      <c r="U4" s="19">
        <f aca="true" t="shared" si="16" ref="U4:U10">IF(P4="","",P4+Q4)</f>
      </c>
      <c r="V4" s="19">
        <f aca="true" t="shared" si="17" ref="V4:V10">IF(R4="",S4,R4)</f>
      </c>
      <c r="W4" s="19">
        <f aca="true" t="shared" si="18" ref="W4:W10">IF(T4="",U4,T4)</f>
      </c>
      <c r="X4" s="19">
        <f aca="true" t="shared" si="19" ref="X4:X18">IF(V4="","",IF(W4="","",SQRT(V4^2+W4^2)))</f>
      </c>
      <c r="Y4" s="18">
        <f aca="true" t="shared" si="20" ref="Y4:Y18">IF(V4="","",IF(W4="","",INT(DEGREES(ATAN((V4)/(W4))))))</f>
      </c>
      <c r="Z4" s="18">
        <f aca="true" t="shared" si="21" ref="Z4:Z18">IF(V4="","",IF(W4="","",INT(MOD((DEGREES(ATAN((V4)/(W4)))),1)*60)))</f>
      </c>
      <c r="AA4" s="19" t="e">
        <f aca="true" t="shared" si="22" ref="AA4:AA10">IF(R4="",-S4+AA3,R4+AA3)</f>
        <v>#VALUE!</v>
      </c>
      <c r="AB4" s="19" t="e">
        <f aca="true" t="shared" si="23" ref="AB4:AB10">IF(T4="",-U4+AB3,T4+AB3)</f>
        <v>#VALUE!</v>
      </c>
      <c r="AC4" s="20" t="e">
        <f aca="true" t="shared" si="24" ref="AC4:AC18">IF(AA4="","",AA4-MIN(AA$3:AA$18))</f>
        <v>#VALUE!</v>
      </c>
      <c r="AD4" s="20" t="e">
        <f aca="true" t="shared" si="25" ref="AD4:AD18">IF(AB4="","",AB4-(INDEX(AA$1:AB$18,AB$19,2)))</f>
        <v>#VALUE!</v>
      </c>
      <c r="AE4" s="21">
        <f>IF(G3="","",IF(AH3="","",AH3))</f>
      </c>
      <c r="AF4" s="21">
        <f>AG3</f>
      </c>
      <c r="AG4" s="21">
        <f aca="true" t="shared" si="26" ref="AG4:AG18">IF(G4="","",IF(R4="",-S4,R4))</f>
      </c>
      <c r="AH4" s="21">
        <f aca="true" t="shared" si="27" ref="AH4:AH18">IF(G4="","",AE4+AF4+AG4)</f>
      </c>
      <c r="AI4" s="21">
        <f t="shared" si="7"/>
      </c>
      <c r="AJ4" s="21">
        <f t="shared" si="8"/>
      </c>
    </row>
    <row r="5" spans="1:36" ht="13.5" thickBot="1">
      <c r="A5" s="28" t="s">
        <v>40</v>
      </c>
      <c r="B5" s="16"/>
      <c r="C5" s="25"/>
      <c r="D5" s="18">
        <f t="shared" si="9"/>
      </c>
      <c r="E5" s="18">
        <f t="shared" si="10"/>
      </c>
      <c r="F5" s="18">
        <f t="shared" si="11"/>
      </c>
      <c r="G5" s="28"/>
      <c r="H5" s="24">
        <f t="shared" si="12"/>
      </c>
      <c r="I5" s="24">
        <f aca="true" t="shared" si="28" ref="I5:I18">IF(A5="","",IF(D5="","",IF(E5="","",IF(F5="","",IF(G5="","",COS((D5+E5/60)*PI()/180))))))</f>
      </c>
      <c r="J5" s="19">
        <f>IF(F5="NE",G5*H5,IF(F5="SE",G5*H5,""))</f>
      </c>
      <c r="K5" s="26">
        <f t="shared" si="0"/>
      </c>
      <c r="L5" s="19">
        <f t="shared" si="1"/>
      </c>
      <c r="M5" s="19">
        <f t="shared" si="2"/>
      </c>
      <c r="N5" s="18">
        <f t="shared" si="3"/>
      </c>
      <c r="O5" s="18">
        <f t="shared" si="4"/>
      </c>
      <c r="P5" s="19">
        <f t="shared" si="5"/>
      </c>
      <c r="Q5" s="19">
        <f t="shared" si="6"/>
      </c>
      <c r="R5" s="19">
        <f t="shared" si="13"/>
      </c>
      <c r="S5" s="18">
        <f t="shared" si="14"/>
      </c>
      <c r="T5" s="18">
        <f t="shared" si="15"/>
      </c>
      <c r="U5" s="19">
        <f t="shared" si="16"/>
      </c>
      <c r="V5" s="19">
        <f t="shared" si="17"/>
      </c>
      <c r="W5" s="19">
        <f t="shared" si="18"/>
      </c>
      <c r="X5" s="19">
        <f t="shared" si="19"/>
      </c>
      <c r="Y5" s="18">
        <f t="shared" si="20"/>
      </c>
      <c r="Z5" s="18">
        <f t="shared" si="21"/>
      </c>
      <c r="AA5" s="19" t="e">
        <f t="shared" si="22"/>
        <v>#VALUE!</v>
      </c>
      <c r="AB5" s="19" t="e">
        <f t="shared" si="23"/>
        <v>#VALUE!</v>
      </c>
      <c r="AC5" s="20" t="e">
        <f t="shared" si="24"/>
        <v>#VALUE!</v>
      </c>
      <c r="AD5" s="20" t="e">
        <f t="shared" si="25"/>
        <v>#VALUE!</v>
      </c>
      <c r="AE5" s="21">
        <f aca="true" t="shared" si="29" ref="AE5:AE18">IF(G4="","",IF(AH4="","",AH4))</f>
      </c>
      <c r="AF5" s="21">
        <f aca="true" t="shared" si="30" ref="AF5:AF18">AG4</f>
      </c>
      <c r="AG5" s="21">
        <f t="shared" si="26"/>
      </c>
      <c r="AH5" s="21">
        <f t="shared" si="27"/>
      </c>
      <c r="AI5" s="21">
        <f t="shared" si="7"/>
      </c>
      <c r="AJ5" s="21">
        <f t="shared" si="8"/>
      </c>
    </row>
    <row r="6" spans="1:36" ht="13.5" thickBot="1">
      <c r="A6" s="28" t="s">
        <v>41</v>
      </c>
      <c r="B6" s="16"/>
      <c r="C6" s="25"/>
      <c r="D6" s="18">
        <f t="shared" si="9"/>
      </c>
      <c r="E6" s="18">
        <f t="shared" si="10"/>
      </c>
      <c r="F6" s="18">
        <f t="shared" si="11"/>
      </c>
      <c r="G6" s="28"/>
      <c r="H6" s="24">
        <f t="shared" si="12"/>
      </c>
      <c r="I6" s="24">
        <f t="shared" si="28"/>
      </c>
      <c r="J6" s="19">
        <f>IF(F6="NE",G6*H6,IF(F6="SE",G6*H6,""))</f>
      </c>
      <c r="K6" s="19">
        <f t="shared" si="0"/>
      </c>
      <c r="L6" s="19">
        <f t="shared" si="1"/>
      </c>
      <c r="M6" s="19">
        <f t="shared" si="2"/>
      </c>
      <c r="N6" s="18">
        <f t="shared" si="3"/>
      </c>
      <c r="O6" s="18">
        <f t="shared" si="4"/>
      </c>
      <c r="P6" s="19">
        <f t="shared" si="5"/>
      </c>
      <c r="Q6" s="19">
        <f t="shared" si="6"/>
      </c>
      <c r="R6" s="19">
        <f t="shared" si="13"/>
      </c>
      <c r="S6" s="19">
        <f t="shared" si="14"/>
      </c>
      <c r="T6" s="19">
        <f t="shared" si="15"/>
      </c>
      <c r="U6" s="19">
        <f t="shared" si="16"/>
      </c>
      <c r="V6" s="19">
        <f t="shared" si="17"/>
      </c>
      <c r="W6" s="19">
        <f t="shared" si="18"/>
      </c>
      <c r="X6" s="19">
        <f t="shared" si="19"/>
      </c>
      <c r="Y6" s="18">
        <f t="shared" si="20"/>
      </c>
      <c r="Z6" s="18">
        <f t="shared" si="21"/>
      </c>
      <c r="AA6" s="19" t="e">
        <f t="shared" si="22"/>
        <v>#VALUE!</v>
      </c>
      <c r="AB6" s="19" t="e">
        <f t="shared" si="23"/>
        <v>#VALUE!</v>
      </c>
      <c r="AC6" s="20" t="e">
        <f t="shared" si="24"/>
        <v>#VALUE!</v>
      </c>
      <c r="AD6" s="20" t="e">
        <f t="shared" si="25"/>
        <v>#VALUE!</v>
      </c>
      <c r="AE6" s="21">
        <f t="shared" si="29"/>
      </c>
      <c r="AF6" s="21">
        <f t="shared" si="30"/>
      </c>
      <c r="AG6" s="21">
        <f t="shared" si="26"/>
      </c>
      <c r="AH6" s="21">
        <f t="shared" si="27"/>
      </c>
      <c r="AI6" s="21">
        <f t="shared" si="7"/>
      </c>
      <c r="AJ6" s="21">
        <f t="shared" si="8"/>
      </c>
    </row>
    <row r="7" spans="1:36" ht="13.5" thickBot="1">
      <c r="A7" s="28" t="s">
        <v>42</v>
      </c>
      <c r="B7" s="16"/>
      <c r="C7" s="16"/>
      <c r="D7" s="18">
        <f t="shared" si="9"/>
      </c>
      <c r="E7" s="18">
        <f t="shared" si="10"/>
      </c>
      <c r="F7" s="18">
        <f t="shared" si="11"/>
      </c>
      <c r="G7" s="28"/>
      <c r="H7" s="24">
        <f t="shared" si="12"/>
      </c>
      <c r="I7" s="24">
        <f t="shared" si="28"/>
      </c>
      <c r="J7" s="19">
        <f>IF(F7="NE",G7*H7,IF(F7="SE",G7*I7,""))</f>
      </c>
      <c r="K7" s="19">
        <f t="shared" si="0"/>
      </c>
      <c r="L7" s="19">
        <f t="shared" si="1"/>
      </c>
      <c r="M7" s="19">
        <f t="shared" si="2"/>
      </c>
      <c r="N7" s="19">
        <f t="shared" si="3"/>
      </c>
      <c r="O7" s="19">
        <f t="shared" si="4"/>
      </c>
      <c r="P7" s="19">
        <f t="shared" si="5"/>
      </c>
      <c r="Q7" s="19">
        <f t="shared" si="6"/>
      </c>
      <c r="R7" s="19">
        <f t="shared" si="13"/>
      </c>
      <c r="S7" s="19">
        <f t="shared" si="14"/>
      </c>
      <c r="T7" s="19">
        <f t="shared" si="15"/>
      </c>
      <c r="U7" s="19">
        <f t="shared" si="16"/>
      </c>
      <c r="V7" s="19">
        <f t="shared" si="17"/>
      </c>
      <c r="W7" s="19">
        <f t="shared" si="18"/>
      </c>
      <c r="X7" s="19">
        <f t="shared" si="19"/>
      </c>
      <c r="Y7" s="18">
        <f t="shared" si="20"/>
      </c>
      <c r="Z7" s="18">
        <f t="shared" si="21"/>
      </c>
      <c r="AA7" s="19" t="e">
        <f t="shared" si="22"/>
        <v>#VALUE!</v>
      </c>
      <c r="AB7" s="19" t="e">
        <f t="shared" si="23"/>
        <v>#VALUE!</v>
      </c>
      <c r="AC7" s="20" t="e">
        <f t="shared" si="24"/>
        <v>#VALUE!</v>
      </c>
      <c r="AD7" s="20" t="e">
        <f t="shared" si="25"/>
        <v>#VALUE!</v>
      </c>
      <c r="AE7" s="21">
        <f t="shared" si="29"/>
      </c>
      <c r="AF7" s="21">
        <f t="shared" si="30"/>
      </c>
      <c r="AG7" s="21">
        <f>IF(G7="","",IF(R7="",-S7,R7))</f>
      </c>
      <c r="AH7" s="21">
        <f t="shared" si="27"/>
      </c>
      <c r="AI7" s="21">
        <f t="shared" si="7"/>
      </c>
      <c r="AJ7" s="21">
        <f t="shared" si="8"/>
      </c>
    </row>
    <row r="8" spans="1:36" ht="13.5" thickBot="1">
      <c r="A8" s="29" t="s">
        <v>45</v>
      </c>
      <c r="B8" s="16"/>
      <c r="C8" s="16"/>
      <c r="D8" s="18">
        <f t="shared" si="9"/>
      </c>
      <c r="E8" s="18">
        <f t="shared" si="10"/>
      </c>
      <c r="F8" s="18">
        <f t="shared" si="11"/>
      </c>
      <c r="G8" s="28"/>
      <c r="H8" s="24">
        <f t="shared" si="12"/>
      </c>
      <c r="I8" s="24">
        <f t="shared" si="28"/>
      </c>
      <c r="J8" s="19">
        <f>IF(F8="NE",G8*H8,IF(F8="SE",G8*I8,""))</f>
      </c>
      <c r="K8" s="19">
        <f t="shared" si="0"/>
      </c>
      <c r="L8" s="19">
        <f t="shared" si="1"/>
      </c>
      <c r="M8" s="19">
        <f t="shared" si="2"/>
      </c>
      <c r="N8" s="19">
        <f t="shared" si="3"/>
      </c>
      <c r="O8" s="19">
        <f t="shared" si="4"/>
      </c>
      <c r="P8" s="19">
        <f t="shared" si="5"/>
      </c>
      <c r="Q8" s="19">
        <f t="shared" si="6"/>
      </c>
      <c r="R8" s="19">
        <f t="shared" si="13"/>
      </c>
      <c r="S8" s="19">
        <f t="shared" si="14"/>
      </c>
      <c r="T8" s="19">
        <f t="shared" si="15"/>
      </c>
      <c r="U8" s="19">
        <f t="shared" si="16"/>
      </c>
      <c r="V8" s="19">
        <f t="shared" si="17"/>
      </c>
      <c r="W8" s="19">
        <f t="shared" si="18"/>
      </c>
      <c r="X8" s="19">
        <f t="shared" si="19"/>
      </c>
      <c r="Y8" s="18">
        <f t="shared" si="20"/>
      </c>
      <c r="Z8" s="18">
        <f t="shared" si="21"/>
      </c>
      <c r="AA8" s="19" t="e">
        <f t="shared" si="22"/>
        <v>#VALUE!</v>
      </c>
      <c r="AB8" s="19" t="e">
        <f t="shared" si="23"/>
        <v>#VALUE!</v>
      </c>
      <c r="AC8" s="20" t="e">
        <f t="shared" si="24"/>
        <v>#VALUE!</v>
      </c>
      <c r="AD8" s="20" t="e">
        <f t="shared" si="25"/>
        <v>#VALUE!</v>
      </c>
      <c r="AE8" s="21">
        <f t="shared" si="29"/>
      </c>
      <c r="AF8" s="21">
        <f t="shared" si="30"/>
      </c>
      <c r="AG8" s="21">
        <f t="shared" si="26"/>
      </c>
      <c r="AH8" s="21">
        <f t="shared" si="27"/>
      </c>
      <c r="AI8" s="21">
        <f t="shared" si="7"/>
      </c>
      <c r="AJ8" s="21">
        <f t="shared" si="8"/>
      </c>
    </row>
    <row r="9" spans="1:36" ht="13.5" thickBot="1">
      <c r="A9" s="28" t="s">
        <v>43</v>
      </c>
      <c r="B9" s="16"/>
      <c r="C9" s="16"/>
      <c r="D9" s="18">
        <f t="shared" si="9"/>
      </c>
      <c r="E9" s="18">
        <f t="shared" si="10"/>
      </c>
      <c r="F9" s="18">
        <f t="shared" si="11"/>
      </c>
      <c r="G9" s="28"/>
      <c r="H9" s="24">
        <f t="shared" si="12"/>
      </c>
      <c r="I9" s="24">
        <f t="shared" si="28"/>
      </c>
      <c r="J9" s="19">
        <f>IF(F9="NE",G9*H9,IF(F9="SE",G9*I9,""))</f>
      </c>
      <c r="K9" s="19">
        <f t="shared" si="0"/>
      </c>
      <c r="L9" s="19">
        <f t="shared" si="1"/>
      </c>
      <c r="M9" s="19">
        <f t="shared" si="2"/>
      </c>
      <c r="N9" s="19">
        <f t="shared" si="3"/>
      </c>
      <c r="O9" s="19">
        <f t="shared" si="4"/>
      </c>
      <c r="P9" s="19">
        <f t="shared" si="5"/>
      </c>
      <c r="Q9" s="19">
        <f t="shared" si="6"/>
      </c>
      <c r="R9" s="19">
        <f t="shared" si="13"/>
      </c>
      <c r="S9" s="19">
        <f t="shared" si="14"/>
      </c>
      <c r="T9" s="19">
        <f t="shared" si="15"/>
      </c>
      <c r="U9" s="18">
        <f t="shared" si="16"/>
      </c>
      <c r="V9" s="19">
        <f t="shared" si="17"/>
      </c>
      <c r="W9" s="19">
        <f t="shared" si="18"/>
      </c>
      <c r="X9" s="19">
        <f t="shared" si="19"/>
      </c>
      <c r="Y9" s="18">
        <f t="shared" si="20"/>
      </c>
      <c r="Z9" s="18">
        <f t="shared" si="21"/>
      </c>
      <c r="AA9" s="19" t="e">
        <f t="shared" si="22"/>
        <v>#VALUE!</v>
      </c>
      <c r="AB9" s="19" t="e">
        <f t="shared" si="23"/>
        <v>#VALUE!</v>
      </c>
      <c r="AC9" s="20" t="e">
        <f t="shared" si="24"/>
        <v>#VALUE!</v>
      </c>
      <c r="AD9" s="20" t="e">
        <f t="shared" si="25"/>
        <v>#VALUE!</v>
      </c>
      <c r="AE9" s="21">
        <f t="shared" si="29"/>
      </c>
      <c r="AF9" s="21">
        <f t="shared" si="30"/>
      </c>
      <c r="AG9" s="21">
        <f t="shared" si="26"/>
      </c>
      <c r="AH9" s="21">
        <f t="shared" si="27"/>
      </c>
      <c r="AI9" s="21">
        <f t="shared" si="7"/>
      </c>
      <c r="AJ9" s="21">
        <f t="shared" si="8"/>
      </c>
    </row>
    <row r="10" spans="1:36" ht="26.25" customHeight="1" thickBot="1">
      <c r="A10" s="28" t="s">
        <v>44</v>
      </c>
      <c r="B10" s="16"/>
      <c r="C10" s="16"/>
      <c r="D10" s="18">
        <f t="shared" si="9"/>
      </c>
      <c r="E10" s="18">
        <f t="shared" si="10"/>
      </c>
      <c r="F10" s="18">
        <f t="shared" si="11"/>
      </c>
      <c r="G10" s="28"/>
      <c r="H10" s="24">
        <f t="shared" si="12"/>
      </c>
      <c r="I10" s="24">
        <f t="shared" si="28"/>
      </c>
      <c r="J10" s="19">
        <f>IF(F10="NE",G10*H10,IF(F10="SE",G10*I10,""))</f>
      </c>
      <c r="K10" s="19">
        <f t="shared" si="0"/>
      </c>
      <c r="L10" s="19">
        <f t="shared" si="1"/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9">
        <f t="shared" si="6"/>
      </c>
      <c r="R10" s="19">
        <f t="shared" si="13"/>
      </c>
      <c r="S10" s="19">
        <f t="shared" si="14"/>
      </c>
      <c r="T10" s="19">
        <f t="shared" si="15"/>
      </c>
      <c r="U10" s="18">
        <f t="shared" si="16"/>
      </c>
      <c r="V10" s="19">
        <f t="shared" si="17"/>
      </c>
      <c r="W10" s="19">
        <f t="shared" si="18"/>
      </c>
      <c r="X10" s="19">
        <f t="shared" si="19"/>
      </c>
      <c r="Y10" s="18">
        <f t="shared" si="20"/>
      </c>
      <c r="Z10" s="18">
        <f t="shared" si="21"/>
      </c>
      <c r="AA10" s="19" t="e">
        <f t="shared" si="22"/>
        <v>#VALUE!</v>
      </c>
      <c r="AB10" s="19" t="e">
        <f t="shared" si="23"/>
        <v>#VALUE!</v>
      </c>
      <c r="AC10" s="20" t="e">
        <f t="shared" si="24"/>
        <v>#VALUE!</v>
      </c>
      <c r="AD10" s="20" t="e">
        <f t="shared" si="25"/>
        <v>#VALUE!</v>
      </c>
      <c r="AE10" s="21">
        <f t="shared" si="29"/>
      </c>
      <c r="AF10" s="21">
        <f t="shared" si="30"/>
      </c>
      <c r="AG10" s="21">
        <f t="shared" si="26"/>
      </c>
      <c r="AH10" s="21">
        <f t="shared" si="27"/>
      </c>
      <c r="AI10" s="21">
        <f t="shared" si="7"/>
      </c>
      <c r="AJ10" s="21">
        <f t="shared" si="8"/>
      </c>
    </row>
    <row r="11" spans="1:36" ht="12.75">
      <c r="A11" s="15"/>
      <c r="B11" s="16"/>
      <c r="C11" s="16"/>
      <c r="D11" s="18">
        <f t="shared" si="9"/>
      </c>
      <c r="E11" s="18">
        <f t="shared" si="10"/>
      </c>
      <c r="F11" s="18">
        <f>IF(AND(B11="",C11=""),"",IF(B11&lt;90,"NE",IF(AND(B11=90,C11=0),"E",IF(B11&lt;180,"SE",IF(AND(B11=180,C11=0),"S",IF(B11&lt;270,"SW",IF(AND(B11=270,C11=0),"W",IF(B11&lt;360,"NW"))))))))</f>
      </c>
      <c r="G11" s="17"/>
      <c r="H11" s="18">
        <f t="shared" si="12"/>
      </c>
      <c r="I11" s="18">
        <f t="shared" si="28"/>
      </c>
      <c r="J11" s="18">
        <f aca="true" t="shared" si="31" ref="J11:J18">IF(F11="NE",G11*H11,IF(F11="SE",G11*I11,""))</f>
      </c>
      <c r="K11" s="18">
        <f t="shared" si="0"/>
      </c>
      <c r="L11" s="18">
        <f aca="true" t="shared" si="32" ref="L11:L18">IF(F11="NW",G11*H11,IF(F11="SW",G11*H11,""))</f>
      </c>
      <c r="M11" s="18">
        <f t="shared" si="2"/>
      </c>
      <c r="N11" s="18">
        <f aca="true" t="shared" si="33" ref="N11:N18">IF(F11="NW",G11*I11,IF(F11="NE",G11*I11,""))</f>
      </c>
      <c r="O11" s="18">
        <f t="shared" si="4"/>
      </c>
      <c r="P11" s="18">
        <f aca="true" t="shared" si="34" ref="P11:P18">IF(F11="SW",G11*I11,IF(F11="SE",G11*I11,""))</f>
      </c>
      <c r="Q11" s="18">
        <f t="shared" si="6"/>
      </c>
      <c r="R11" s="18">
        <f aca="true" t="shared" si="35" ref="R11:R18">IF(J11="","",J11+K11)</f>
      </c>
      <c r="S11" s="18">
        <f aca="true" t="shared" si="36" ref="S11:S18">IF(L11="","",L11+M11)</f>
      </c>
      <c r="T11" s="18">
        <f aca="true" t="shared" si="37" ref="T11:T18">IF(N11="","",N11+O11)</f>
      </c>
      <c r="U11" s="18">
        <f aca="true" t="shared" si="38" ref="U11:U18">IF(P11="","",P11+Q11)</f>
      </c>
      <c r="V11" s="18">
        <f aca="true" t="shared" si="39" ref="V11:V18">IF(R11="",S11,R11)</f>
      </c>
      <c r="W11" s="18">
        <f aca="true" t="shared" si="40" ref="W11:W18">IF(T11="",U11,T11)</f>
      </c>
      <c r="X11" s="19">
        <f t="shared" si="19"/>
      </c>
      <c r="Y11" s="18">
        <f t="shared" si="20"/>
      </c>
      <c r="Z11" s="18">
        <f t="shared" si="21"/>
      </c>
      <c r="AA11" s="21"/>
      <c r="AB11" s="21"/>
      <c r="AC11" s="20">
        <f t="shared" si="24"/>
      </c>
      <c r="AD11" s="20">
        <f t="shared" si="25"/>
      </c>
      <c r="AE11" s="21">
        <f t="shared" si="29"/>
      </c>
      <c r="AF11" s="21">
        <f t="shared" si="30"/>
      </c>
      <c r="AG11" s="21">
        <f>IF(G11="","",IF(R11="",-S11,R11))</f>
      </c>
      <c r="AH11" s="21">
        <f t="shared" si="27"/>
      </c>
      <c r="AI11" s="21">
        <f t="shared" si="7"/>
      </c>
      <c r="AJ11" s="21">
        <f t="shared" si="8"/>
      </c>
    </row>
    <row r="12" spans="1:36" ht="12.75">
      <c r="A12" s="15"/>
      <c r="B12" s="16"/>
      <c r="C12" s="16"/>
      <c r="D12" s="18">
        <f t="shared" si="9"/>
      </c>
      <c r="E12" s="18">
        <f t="shared" si="10"/>
      </c>
      <c r="F12" s="18">
        <f aca="true" t="shared" si="41" ref="F12:F18">IF(AND(B12="",C12=""),"",IF(B12&lt;90,"NE",IF(AND(B12=90,C12=0),"E",IF(B12&lt;180,"SE",IF(AND(B12=180,C12=0),"S",IF(B12&lt;270,"SW",IF(AND(B12=270,C12=0),"W",IF(B12&lt;360,"NW"))))))))</f>
      </c>
      <c r="G12" s="17"/>
      <c r="H12" s="18">
        <f t="shared" si="12"/>
      </c>
      <c r="I12" s="18">
        <f t="shared" si="28"/>
      </c>
      <c r="J12" s="18">
        <f t="shared" si="31"/>
      </c>
      <c r="K12" s="18">
        <f t="shared" si="0"/>
      </c>
      <c r="L12" s="18">
        <f t="shared" si="32"/>
      </c>
      <c r="M12" s="18">
        <f t="shared" si="2"/>
      </c>
      <c r="N12" s="18">
        <f t="shared" si="33"/>
      </c>
      <c r="O12" s="18">
        <f t="shared" si="4"/>
      </c>
      <c r="P12" s="18">
        <f t="shared" si="34"/>
      </c>
      <c r="Q12" s="18">
        <f t="shared" si="6"/>
      </c>
      <c r="R12" s="18">
        <f t="shared" si="35"/>
      </c>
      <c r="S12" s="18">
        <f t="shared" si="36"/>
      </c>
      <c r="T12" s="18">
        <f t="shared" si="37"/>
      </c>
      <c r="U12" s="18">
        <f t="shared" si="38"/>
      </c>
      <c r="V12" s="18">
        <f t="shared" si="39"/>
      </c>
      <c r="W12" s="18">
        <f t="shared" si="40"/>
      </c>
      <c r="X12" s="19">
        <f t="shared" si="19"/>
      </c>
      <c r="Y12" s="18">
        <f t="shared" si="20"/>
      </c>
      <c r="Z12" s="18">
        <f t="shared" si="21"/>
      </c>
      <c r="AA12" s="21"/>
      <c r="AB12" s="21"/>
      <c r="AC12" s="20">
        <f t="shared" si="24"/>
      </c>
      <c r="AD12" s="20">
        <f t="shared" si="25"/>
      </c>
      <c r="AE12" s="21">
        <f t="shared" si="29"/>
      </c>
      <c r="AF12" s="21">
        <f t="shared" si="30"/>
      </c>
      <c r="AG12" s="21">
        <f t="shared" si="26"/>
      </c>
      <c r="AH12" s="21">
        <f>IF(G12="","",AE12+AF12+AG12)</f>
      </c>
      <c r="AI12" s="21">
        <f t="shared" si="7"/>
      </c>
      <c r="AJ12" s="21">
        <f t="shared" si="8"/>
      </c>
    </row>
    <row r="13" spans="1:36" ht="12.75">
      <c r="A13" s="15"/>
      <c r="B13" s="16"/>
      <c r="C13" s="16"/>
      <c r="D13" s="18">
        <f t="shared" si="9"/>
      </c>
      <c r="E13" s="18">
        <f t="shared" si="10"/>
      </c>
      <c r="F13" s="18">
        <f t="shared" si="41"/>
      </c>
      <c r="G13" s="17"/>
      <c r="H13" s="18">
        <f t="shared" si="12"/>
      </c>
      <c r="I13" s="18">
        <f t="shared" si="28"/>
      </c>
      <c r="J13" s="18">
        <f t="shared" si="31"/>
      </c>
      <c r="K13" s="18">
        <f t="shared" si="0"/>
      </c>
      <c r="L13" s="18">
        <f t="shared" si="32"/>
      </c>
      <c r="M13" s="18">
        <f t="shared" si="2"/>
      </c>
      <c r="N13" s="18">
        <f t="shared" si="33"/>
      </c>
      <c r="O13" s="18">
        <f t="shared" si="4"/>
      </c>
      <c r="P13" s="18">
        <f t="shared" si="34"/>
      </c>
      <c r="Q13" s="18">
        <f t="shared" si="6"/>
      </c>
      <c r="R13" s="18">
        <f t="shared" si="35"/>
      </c>
      <c r="S13" s="18">
        <f t="shared" si="36"/>
      </c>
      <c r="T13" s="18">
        <f t="shared" si="37"/>
      </c>
      <c r="U13" s="18">
        <f t="shared" si="38"/>
      </c>
      <c r="V13" s="18">
        <f t="shared" si="39"/>
      </c>
      <c r="W13" s="18">
        <f t="shared" si="40"/>
      </c>
      <c r="X13" s="19">
        <f t="shared" si="19"/>
      </c>
      <c r="Y13" s="18">
        <f t="shared" si="20"/>
      </c>
      <c r="Z13" s="18">
        <f t="shared" si="21"/>
      </c>
      <c r="AA13" s="21"/>
      <c r="AB13" s="21"/>
      <c r="AC13" s="20">
        <f t="shared" si="24"/>
      </c>
      <c r="AD13" s="20">
        <f t="shared" si="25"/>
      </c>
      <c r="AE13" s="21">
        <f t="shared" si="29"/>
      </c>
      <c r="AF13" s="21">
        <f t="shared" si="30"/>
      </c>
      <c r="AG13" s="21">
        <f t="shared" si="26"/>
      </c>
      <c r="AH13" s="21">
        <f t="shared" si="27"/>
      </c>
      <c r="AI13" s="21">
        <f t="shared" si="7"/>
      </c>
      <c r="AJ13" s="21">
        <f t="shared" si="8"/>
      </c>
    </row>
    <row r="14" spans="1:36" ht="12.75">
      <c r="A14" s="15"/>
      <c r="B14" s="16"/>
      <c r="C14" s="16"/>
      <c r="D14" s="18">
        <f t="shared" si="9"/>
      </c>
      <c r="E14" s="18">
        <f t="shared" si="10"/>
      </c>
      <c r="F14" s="18">
        <f t="shared" si="41"/>
      </c>
      <c r="G14" s="17"/>
      <c r="H14" s="18">
        <f t="shared" si="12"/>
      </c>
      <c r="I14" s="18">
        <f t="shared" si="28"/>
      </c>
      <c r="J14" s="18">
        <f t="shared" si="31"/>
      </c>
      <c r="K14" s="18">
        <f t="shared" si="0"/>
      </c>
      <c r="L14" s="18">
        <f t="shared" si="32"/>
      </c>
      <c r="M14" s="18">
        <f t="shared" si="2"/>
      </c>
      <c r="N14" s="18">
        <f t="shared" si="33"/>
      </c>
      <c r="O14" s="18">
        <f t="shared" si="4"/>
      </c>
      <c r="P14" s="18">
        <f t="shared" si="34"/>
      </c>
      <c r="Q14" s="18">
        <f t="shared" si="6"/>
      </c>
      <c r="R14" s="18">
        <f t="shared" si="35"/>
      </c>
      <c r="S14" s="18">
        <f t="shared" si="36"/>
      </c>
      <c r="T14" s="18">
        <f t="shared" si="37"/>
      </c>
      <c r="U14" s="18">
        <f t="shared" si="38"/>
      </c>
      <c r="V14" s="18">
        <f t="shared" si="39"/>
      </c>
      <c r="W14" s="18">
        <f t="shared" si="40"/>
      </c>
      <c r="X14" s="19">
        <f t="shared" si="19"/>
      </c>
      <c r="Y14" s="18">
        <f t="shared" si="20"/>
      </c>
      <c r="Z14" s="18">
        <f t="shared" si="21"/>
      </c>
      <c r="AA14" s="21"/>
      <c r="AB14" s="21"/>
      <c r="AC14" s="20">
        <f t="shared" si="24"/>
      </c>
      <c r="AD14" s="20">
        <f t="shared" si="25"/>
      </c>
      <c r="AE14" s="21">
        <f t="shared" si="29"/>
      </c>
      <c r="AF14" s="21">
        <f t="shared" si="30"/>
      </c>
      <c r="AG14" s="21">
        <f t="shared" si="26"/>
      </c>
      <c r="AH14" s="21">
        <f t="shared" si="27"/>
      </c>
      <c r="AI14" s="21">
        <f t="shared" si="7"/>
      </c>
      <c r="AJ14" s="21">
        <f t="shared" si="8"/>
      </c>
    </row>
    <row r="15" spans="1:36" ht="12.75">
      <c r="A15" s="15"/>
      <c r="B15" s="16"/>
      <c r="C15" s="16"/>
      <c r="D15" s="18">
        <f t="shared" si="9"/>
      </c>
      <c r="E15" s="18">
        <f t="shared" si="10"/>
      </c>
      <c r="F15" s="18">
        <f t="shared" si="41"/>
      </c>
      <c r="G15" s="17"/>
      <c r="H15" s="18">
        <f t="shared" si="12"/>
      </c>
      <c r="I15" s="18">
        <f t="shared" si="28"/>
      </c>
      <c r="J15" s="18">
        <f t="shared" si="31"/>
      </c>
      <c r="K15" s="18">
        <f t="shared" si="0"/>
      </c>
      <c r="L15" s="18">
        <f t="shared" si="32"/>
      </c>
      <c r="M15" s="18">
        <f t="shared" si="2"/>
      </c>
      <c r="N15" s="18">
        <f t="shared" si="33"/>
      </c>
      <c r="O15" s="18">
        <f t="shared" si="4"/>
      </c>
      <c r="P15" s="18">
        <f t="shared" si="34"/>
      </c>
      <c r="Q15" s="18">
        <f t="shared" si="6"/>
      </c>
      <c r="R15" s="18">
        <f t="shared" si="35"/>
      </c>
      <c r="S15" s="18">
        <f t="shared" si="36"/>
      </c>
      <c r="T15" s="18">
        <f t="shared" si="37"/>
      </c>
      <c r="U15" s="18">
        <f t="shared" si="38"/>
      </c>
      <c r="V15" s="18">
        <f t="shared" si="39"/>
      </c>
      <c r="W15" s="18">
        <f t="shared" si="40"/>
      </c>
      <c r="X15" s="19">
        <f t="shared" si="19"/>
      </c>
      <c r="Y15" s="18">
        <f t="shared" si="20"/>
      </c>
      <c r="Z15" s="18">
        <f t="shared" si="21"/>
      </c>
      <c r="AA15" s="21"/>
      <c r="AB15" s="21"/>
      <c r="AC15" s="20">
        <f t="shared" si="24"/>
      </c>
      <c r="AD15" s="20">
        <f t="shared" si="25"/>
      </c>
      <c r="AE15" s="21">
        <f t="shared" si="29"/>
      </c>
      <c r="AF15" s="21">
        <f t="shared" si="30"/>
      </c>
      <c r="AG15" s="21">
        <f>IF(G15="","",IF(R15="",-S15,R15))</f>
      </c>
      <c r="AH15" s="21">
        <f t="shared" si="27"/>
      </c>
      <c r="AI15" s="21">
        <f t="shared" si="7"/>
      </c>
      <c r="AJ15" s="21">
        <f t="shared" si="8"/>
      </c>
    </row>
    <row r="16" spans="1:36" ht="12.75">
      <c r="A16" s="15"/>
      <c r="B16" s="16"/>
      <c r="C16" s="16"/>
      <c r="D16" s="18">
        <f t="shared" si="9"/>
      </c>
      <c r="E16" s="18"/>
      <c r="F16" s="18">
        <f t="shared" si="41"/>
      </c>
      <c r="G16" s="17"/>
      <c r="H16" s="18">
        <f t="shared" si="12"/>
      </c>
      <c r="I16" s="18">
        <f t="shared" si="28"/>
      </c>
      <c r="J16" s="18">
        <f t="shared" si="31"/>
      </c>
      <c r="K16" s="18">
        <f t="shared" si="0"/>
      </c>
      <c r="L16" s="18">
        <f t="shared" si="32"/>
      </c>
      <c r="M16" s="18">
        <f t="shared" si="2"/>
      </c>
      <c r="N16" s="18">
        <f t="shared" si="33"/>
      </c>
      <c r="O16" s="18">
        <f t="shared" si="4"/>
      </c>
      <c r="P16" s="18">
        <f t="shared" si="34"/>
      </c>
      <c r="Q16" s="18">
        <f t="shared" si="6"/>
      </c>
      <c r="R16" s="18">
        <f t="shared" si="35"/>
      </c>
      <c r="S16" s="18">
        <f t="shared" si="36"/>
      </c>
      <c r="T16" s="18">
        <f t="shared" si="37"/>
      </c>
      <c r="U16" s="18">
        <f t="shared" si="38"/>
      </c>
      <c r="V16" s="18">
        <f t="shared" si="39"/>
      </c>
      <c r="W16" s="18">
        <f t="shared" si="40"/>
      </c>
      <c r="X16" s="19">
        <f t="shared" si="19"/>
      </c>
      <c r="Y16" s="18">
        <f t="shared" si="20"/>
      </c>
      <c r="Z16" s="18">
        <f t="shared" si="21"/>
      </c>
      <c r="AA16" s="21"/>
      <c r="AB16" s="21"/>
      <c r="AC16" s="20">
        <f t="shared" si="24"/>
      </c>
      <c r="AD16" s="20">
        <f t="shared" si="25"/>
      </c>
      <c r="AE16" s="21">
        <f t="shared" si="29"/>
      </c>
      <c r="AF16" s="21">
        <f t="shared" si="30"/>
      </c>
      <c r="AG16" s="21">
        <f t="shared" si="26"/>
      </c>
      <c r="AH16" s="21">
        <f t="shared" si="27"/>
      </c>
      <c r="AI16" s="21">
        <f t="shared" si="7"/>
      </c>
      <c r="AJ16" s="21">
        <f t="shared" si="8"/>
      </c>
    </row>
    <row r="17" spans="1:36" ht="12.75">
      <c r="A17" s="15"/>
      <c r="B17" s="16"/>
      <c r="C17" s="16"/>
      <c r="D17" s="18">
        <f t="shared" si="9"/>
      </c>
      <c r="E17" s="18">
        <f t="shared" si="10"/>
      </c>
      <c r="F17" s="18">
        <f t="shared" si="41"/>
      </c>
      <c r="G17" s="17"/>
      <c r="H17" s="18">
        <f t="shared" si="12"/>
      </c>
      <c r="I17" s="18">
        <f t="shared" si="28"/>
      </c>
      <c r="J17" s="18">
        <f t="shared" si="31"/>
      </c>
      <c r="K17" s="18">
        <f t="shared" si="0"/>
      </c>
      <c r="L17" s="18">
        <f t="shared" si="32"/>
      </c>
      <c r="M17" s="18">
        <f t="shared" si="2"/>
      </c>
      <c r="N17" s="18">
        <f t="shared" si="33"/>
      </c>
      <c r="O17" s="18">
        <f t="shared" si="4"/>
      </c>
      <c r="P17" s="18">
        <f t="shared" si="34"/>
      </c>
      <c r="Q17" s="18">
        <f t="shared" si="6"/>
      </c>
      <c r="R17" s="18">
        <f t="shared" si="35"/>
      </c>
      <c r="S17" s="18">
        <f t="shared" si="36"/>
      </c>
      <c r="T17" s="18">
        <f t="shared" si="37"/>
      </c>
      <c r="U17" s="18">
        <f t="shared" si="38"/>
      </c>
      <c r="V17" s="18">
        <f t="shared" si="39"/>
      </c>
      <c r="W17" s="18">
        <f t="shared" si="40"/>
      </c>
      <c r="X17" s="19">
        <f t="shared" si="19"/>
      </c>
      <c r="Y17" s="18">
        <f t="shared" si="20"/>
      </c>
      <c r="Z17" s="18">
        <f t="shared" si="21"/>
      </c>
      <c r="AA17" s="21"/>
      <c r="AB17" s="21"/>
      <c r="AC17" s="20">
        <f t="shared" si="24"/>
      </c>
      <c r="AD17" s="20">
        <f t="shared" si="25"/>
      </c>
      <c r="AE17" s="21">
        <f t="shared" si="29"/>
      </c>
      <c r="AF17" s="21">
        <f t="shared" si="30"/>
      </c>
      <c r="AG17" s="21">
        <f t="shared" si="26"/>
      </c>
      <c r="AH17" s="21">
        <f t="shared" si="27"/>
      </c>
      <c r="AI17" s="21">
        <f t="shared" si="7"/>
      </c>
      <c r="AJ17" s="21">
        <f t="shared" si="8"/>
      </c>
    </row>
    <row r="18" spans="1:36" ht="12.75">
      <c r="A18" s="15"/>
      <c r="B18" s="16"/>
      <c r="C18" s="16"/>
      <c r="D18" s="18">
        <f t="shared" si="9"/>
      </c>
      <c r="E18" s="18">
        <f t="shared" si="10"/>
      </c>
      <c r="F18" s="18">
        <f t="shared" si="41"/>
      </c>
      <c r="G18" s="17"/>
      <c r="H18" s="18">
        <f t="shared" si="12"/>
      </c>
      <c r="I18" s="18">
        <f t="shared" si="28"/>
      </c>
      <c r="J18" s="18">
        <f t="shared" si="31"/>
      </c>
      <c r="K18" s="18">
        <f t="shared" si="0"/>
      </c>
      <c r="L18" s="18">
        <f t="shared" si="32"/>
      </c>
      <c r="M18" s="18">
        <f t="shared" si="2"/>
      </c>
      <c r="N18" s="18">
        <f t="shared" si="33"/>
      </c>
      <c r="O18" s="18">
        <f t="shared" si="4"/>
      </c>
      <c r="P18" s="18">
        <f t="shared" si="34"/>
      </c>
      <c r="Q18" s="18">
        <f t="shared" si="6"/>
      </c>
      <c r="R18" s="18">
        <f t="shared" si="35"/>
      </c>
      <c r="S18" s="18">
        <f t="shared" si="36"/>
      </c>
      <c r="T18" s="18">
        <f t="shared" si="37"/>
      </c>
      <c r="U18" s="18">
        <f t="shared" si="38"/>
      </c>
      <c r="V18" s="18">
        <f t="shared" si="39"/>
      </c>
      <c r="W18" s="18">
        <f t="shared" si="40"/>
      </c>
      <c r="X18" s="19">
        <f t="shared" si="19"/>
      </c>
      <c r="Y18" s="18">
        <f t="shared" si="20"/>
      </c>
      <c r="Z18" s="18">
        <f t="shared" si="21"/>
      </c>
      <c r="AA18" s="21"/>
      <c r="AB18" s="21"/>
      <c r="AC18" s="20">
        <f t="shared" si="24"/>
      </c>
      <c r="AD18" s="20">
        <f t="shared" si="25"/>
      </c>
      <c r="AE18" s="21">
        <f t="shared" si="29"/>
      </c>
      <c r="AF18" s="21">
        <f t="shared" si="30"/>
      </c>
      <c r="AG18" s="21">
        <f t="shared" si="26"/>
      </c>
      <c r="AH18" s="21">
        <f t="shared" si="27"/>
      </c>
      <c r="AI18" s="21">
        <f t="shared" si="7"/>
      </c>
      <c r="AJ18" s="21">
        <f t="shared" si="8"/>
      </c>
    </row>
    <row r="19" spans="1:36" ht="12.75">
      <c r="A19" s="5"/>
      <c r="B19" s="6"/>
      <c r="C19" s="6"/>
      <c r="D19" s="7"/>
      <c r="E19" s="33" t="s">
        <v>33</v>
      </c>
      <c r="F19" s="33"/>
      <c r="G19" s="3">
        <f>IF(G3="","",SUM(G3:G18))</f>
      </c>
      <c r="H19" s="9" t="s">
        <v>35</v>
      </c>
      <c r="I19" s="7"/>
      <c r="J19" s="7">
        <f>SUM(J3:J18)</f>
        <v>0</v>
      </c>
      <c r="K19" s="7"/>
      <c r="L19" s="7">
        <f aca="true" t="shared" si="42" ref="L19:U19">SUM(L3:L18)</f>
        <v>0</v>
      </c>
      <c r="M19" s="7"/>
      <c r="N19" s="7">
        <f t="shared" si="42"/>
        <v>0</v>
      </c>
      <c r="O19" s="7"/>
      <c r="P19" s="7">
        <f t="shared" si="42"/>
        <v>0</v>
      </c>
      <c r="Q19" s="7"/>
      <c r="R19" s="7">
        <f t="shared" si="42"/>
        <v>0</v>
      </c>
      <c r="S19" s="7">
        <f t="shared" si="42"/>
        <v>0</v>
      </c>
      <c r="T19" s="7">
        <f t="shared" si="42"/>
        <v>0</v>
      </c>
      <c r="U19" s="7">
        <f t="shared" si="42"/>
        <v>0</v>
      </c>
      <c r="V19" s="7"/>
      <c r="W19" s="7"/>
      <c r="X19" s="10"/>
      <c r="Y19" s="7"/>
      <c r="Z19" s="7"/>
      <c r="AA19" s="22" t="e">
        <f>MIN(AA$3:AA$18)</f>
        <v>#VALUE!</v>
      </c>
      <c r="AB19" s="23" t="e">
        <f>MATCH(AA19,AB$1:AB$18,1)+1</f>
        <v>#VALUE!</v>
      </c>
      <c r="AC19" s="10"/>
      <c r="AD19" s="10"/>
      <c r="AE19" s="10"/>
      <c r="AF19" s="10"/>
      <c r="AG19" s="10"/>
      <c r="AH19" s="8" t="s">
        <v>27</v>
      </c>
      <c r="AI19" s="4">
        <f>0.5*((SUM(AJ3:AJ18)-SUM(AI3:AI18)))</f>
        <v>0</v>
      </c>
      <c r="AJ19" s="11" t="s">
        <v>28</v>
      </c>
    </row>
  </sheetData>
  <mergeCells count="11">
    <mergeCell ref="B1:C1"/>
    <mergeCell ref="D1:E1"/>
    <mergeCell ref="J1:P1"/>
    <mergeCell ref="R1:U1"/>
    <mergeCell ref="AE1:AH1"/>
    <mergeCell ref="AI1:AJ1"/>
    <mergeCell ref="E19:F19"/>
    <mergeCell ref="Y1:Z1"/>
    <mergeCell ref="V1:W1"/>
    <mergeCell ref="AA1:AB1"/>
    <mergeCell ref="AC1:AD1"/>
  </mergeCells>
  <printOptions/>
  <pageMargins left="0.75" right="0.75" top="1" bottom="1" header="0.5" footer="0.5"/>
  <pageSetup horizontalDpi="300" verticalDpi="300" orientation="landscape" paperSize="9" scale="52" r:id="rId1"/>
  <colBreaks count="1" manualBreakCount="1">
    <brk id="28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17" sqref="C17"/>
    </sheetView>
  </sheetViews>
  <sheetFormatPr defaultColWidth="9.140625" defaultRowHeight="12.75"/>
  <sheetData>
    <row r="1" spans="1:2" ht="12.75">
      <c r="A1" t="s">
        <v>14</v>
      </c>
      <c r="B1" t="s">
        <v>15</v>
      </c>
    </row>
    <row r="10" spans="1:2" ht="12.75"/>
    <row r="11" spans="1:2" ht="12.75"/>
    <row r="12" spans="1:2" ht="12.75"/>
    <row r="13" spans="1:2" ht="12.75"/>
    <row r="14" spans="1:2" ht="12.75"/>
    <row r="15" spans="1:2" ht="12.75"/>
    <row r="16" spans="1:2" ht="12.75"/>
    <row r="17" spans="1:2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Silvio da Frota Ribeiro</dc:creator>
  <cp:keywords/>
  <dc:description/>
  <cp:lastModifiedBy>user</cp:lastModifiedBy>
  <cp:lastPrinted>2004-10-03T23:22:17Z</cp:lastPrinted>
  <dcterms:created xsi:type="dcterms:W3CDTF">1999-09-16T14:16:16Z</dcterms:created>
  <dcterms:modified xsi:type="dcterms:W3CDTF">2008-11-19T10:04:10Z</dcterms:modified>
  <cp:category/>
  <cp:version/>
  <cp:contentType/>
  <cp:contentStatus/>
</cp:coreProperties>
</file>